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gene Dateien\Dokumente\DFBL\Jugend\Feld_2016\"/>
    </mc:Choice>
  </mc:AlternateContent>
  <bookViews>
    <workbookView xWindow="0" yWindow="0" windowWidth="28800" windowHeight="12285"/>
  </bookViews>
  <sheets>
    <sheet name="Tabelle1" sheetId="1" r:id="rId1"/>
  </sheets>
  <definedNames>
    <definedName name="_xlnm.Print_Area" localSheetId="0">Tabelle1!$A$1:$S$27</definedName>
  </definedNames>
  <calcPr calcId="152511"/>
</workbook>
</file>

<file path=xl/calcChain.xml><?xml version="1.0" encoding="utf-8"?>
<calcChain xmlns="http://schemas.openxmlformats.org/spreadsheetml/2006/main">
  <c r="X10" i="1" l="1"/>
  <c r="X13" i="1"/>
  <c r="X14" i="1"/>
  <c r="X18" i="1"/>
  <c r="X21" i="1"/>
  <c r="X22" i="1"/>
  <c r="W9" i="1"/>
  <c r="W8" i="1"/>
  <c r="W7" i="1"/>
  <c r="W6" i="1"/>
  <c r="X7" i="1" s="1"/>
  <c r="M9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N22" i="1" s="1"/>
  <c r="O22" i="1" s="1"/>
  <c r="P22" i="1" s="1"/>
  <c r="I23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P24" i="1"/>
  <c r="N13" i="1" l="1"/>
  <c r="O13" i="1" s="1"/>
  <c r="P13" i="1" s="1"/>
  <c r="X20" i="1"/>
  <c r="X12" i="1"/>
  <c r="X19" i="1"/>
  <c r="X11" i="1"/>
  <c r="X17" i="1"/>
  <c r="X6" i="1"/>
  <c r="X16" i="1"/>
  <c r="X8" i="1"/>
  <c r="N21" i="1"/>
  <c r="O21" i="1" s="1"/>
  <c r="P21" i="1" s="1"/>
  <c r="N17" i="1"/>
  <c r="O17" i="1" s="1"/>
  <c r="P17" i="1" s="1"/>
  <c r="N9" i="1"/>
  <c r="O9" i="1" s="1"/>
  <c r="P9" i="1" s="1"/>
  <c r="T9" i="1" s="1"/>
  <c r="U9" i="1" s="1"/>
  <c r="S9" i="1" s="1"/>
  <c r="X9" i="1"/>
  <c r="X23" i="1"/>
  <c r="X15" i="1"/>
  <c r="N20" i="1"/>
  <c r="O20" i="1" s="1"/>
  <c r="P20" i="1" s="1"/>
  <c r="T20" i="1" s="1"/>
  <c r="N19" i="1"/>
  <c r="O19" i="1" s="1"/>
  <c r="N18" i="1"/>
  <c r="O18" i="1" s="1"/>
  <c r="P18" i="1" s="1"/>
  <c r="T18" i="1" s="1"/>
  <c r="N16" i="1"/>
  <c r="O16" i="1" s="1"/>
  <c r="N14" i="1"/>
  <c r="O14" i="1" s="1"/>
  <c r="P14" i="1" s="1"/>
  <c r="T14" i="1" s="1"/>
  <c r="N12" i="1"/>
  <c r="O12" i="1" s="1"/>
  <c r="P12" i="1" s="1"/>
  <c r="T12" i="1" s="1"/>
  <c r="N10" i="1"/>
  <c r="O10" i="1" s="1"/>
  <c r="P10" i="1" s="1"/>
  <c r="T10" i="1" s="1"/>
  <c r="N23" i="1"/>
  <c r="Q21" i="1"/>
  <c r="R21" i="1" s="1"/>
  <c r="V21" i="1" s="1"/>
  <c r="T21" i="1"/>
  <c r="T13" i="1"/>
  <c r="U13" i="1" s="1"/>
  <c r="S13" i="1" s="1"/>
  <c r="Q13" i="1"/>
  <c r="R13" i="1" s="1"/>
  <c r="V13" i="1" s="1"/>
  <c r="Q22" i="1"/>
  <c r="R22" i="1" s="1"/>
  <c r="V22" i="1" s="1"/>
  <c r="T22" i="1"/>
  <c r="U22" i="1" s="1"/>
  <c r="S22" i="1" s="1"/>
  <c r="T17" i="1"/>
  <c r="U17" i="1" s="1"/>
  <c r="S17" i="1" s="1"/>
  <c r="Q17" i="1"/>
  <c r="R17" i="1" s="1"/>
  <c r="V17" i="1" s="1"/>
  <c r="Q9" i="1"/>
  <c r="R9" i="1" s="1"/>
  <c r="V9" i="1" s="1"/>
  <c r="M11" i="1"/>
  <c r="K11" i="1"/>
  <c r="G15" i="1"/>
  <c r="N15" i="1" s="1"/>
  <c r="O15" i="1" s="1"/>
  <c r="P15" i="1" s="1"/>
  <c r="P16" i="1" l="1"/>
  <c r="T16" i="1" s="1"/>
  <c r="P19" i="1"/>
  <c r="T19" i="1" s="1"/>
  <c r="O23" i="1"/>
  <c r="P23" i="1" s="1"/>
  <c r="T23" i="1" s="1"/>
  <c r="N11" i="1"/>
  <c r="O11" i="1" s="1"/>
  <c r="P11" i="1" s="1"/>
  <c r="Q11" i="1" s="1"/>
  <c r="R11" i="1" s="1"/>
  <c r="V11" i="1" s="1"/>
  <c r="Q15" i="1"/>
  <c r="R15" i="1" s="1"/>
  <c r="V15" i="1" s="1"/>
  <c r="T15" i="1"/>
  <c r="T11" i="1" l="1"/>
  <c r="K7" i="1" l="1"/>
  <c r="K8" i="1"/>
  <c r="K6" i="1"/>
  <c r="G7" i="1"/>
  <c r="G8" i="1"/>
  <c r="G6" i="1"/>
  <c r="M7" i="1"/>
  <c r="M8" i="1"/>
  <c r="M6" i="1"/>
  <c r="I8" i="1" l="1"/>
  <c r="N8" i="1" s="1"/>
  <c r="O8" i="1" s="1"/>
  <c r="P8" i="1" s="1"/>
  <c r="I6" i="1"/>
  <c r="N6" i="1" s="1"/>
  <c r="O6" i="1" s="1"/>
  <c r="P6" i="1" s="1"/>
  <c r="I7" i="1"/>
  <c r="N7" i="1" s="1"/>
  <c r="O7" i="1" s="1"/>
  <c r="P7" i="1" s="1"/>
  <c r="Q20" i="1" l="1"/>
  <c r="T7" i="1"/>
  <c r="T6" i="1"/>
  <c r="Q10" i="1" l="1"/>
  <c r="Q19" i="1"/>
  <c r="Q18" i="1"/>
  <c r="Q14" i="1"/>
  <c r="T8" i="1"/>
  <c r="U8" i="1" s="1"/>
  <c r="Q12" i="1"/>
  <c r="U15" i="1"/>
  <c r="Q23" i="1"/>
  <c r="Q16" i="1"/>
  <c r="Q6" i="1"/>
  <c r="Q7" i="1"/>
  <c r="Q8" i="1"/>
  <c r="U7" i="1"/>
  <c r="U6" i="1"/>
  <c r="U23" i="1" l="1"/>
  <c r="U10" i="1"/>
  <c r="U19" i="1"/>
  <c r="U16" i="1"/>
  <c r="U14" i="1"/>
  <c r="U12" i="1"/>
  <c r="U20" i="1"/>
  <c r="U18" i="1"/>
  <c r="U11" i="1"/>
  <c r="U21" i="1"/>
  <c r="R18" i="1"/>
  <c r="V18" i="1" s="1"/>
  <c r="R20" i="1"/>
  <c r="V20" i="1" s="1"/>
  <c r="R14" i="1"/>
  <c r="V14" i="1" s="1"/>
  <c r="R23" i="1"/>
  <c r="V23" i="1" s="1"/>
  <c r="R19" i="1"/>
  <c r="V19" i="1" s="1"/>
  <c r="R16" i="1"/>
  <c r="V16" i="1" s="1"/>
  <c r="R12" i="1"/>
  <c r="V12" i="1" s="1"/>
  <c r="R10" i="1"/>
  <c r="V10" i="1" s="1"/>
  <c r="R6" i="1"/>
  <c r="R8" i="1"/>
  <c r="V8" i="1" s="1"/>
  <c r="R7" i="1"/>
  <c r="V7" i="1" s="1"/>
  <c r="V6" i="1" l="1"/>
  <c r="V24" i="1" s="1"/>
  <c r="S23" i="1" s="1"/>
  <c r="R24" i="1"/>
  <c r="S7" i="1" l="1"/>
  <c r="S8" i="1"/>
  <c r="S6" i="1"/>
  <c r="S19" i="1"/>
  <c r="S20" i="1"/>
  <c r="S16" i="1"/>
  <c r="S18" i="1"/>
  <c r="S12" i="1"/>
  <c r="S14" i="1"/>
  <c r="W24" i="1"/>
  <c r="A25" i="1" s="1"/>
  <c r="S10" i="1"/>
  <c r="S15" i="1"/>
  <c r="S11" i="1"/>
  <c r="C13" i="1" s="1"/>
  <c r="S21" i="1"/>
  <c r="D13" i="1" l="1"/>
  <c r="B6" i="1"/>
  <c r="C6" i="1"/>
  <c r="D6" i="1"/>
  <c r="B13" i="1"/>
  <c r="B14" i="1"/>
  <c r="C7" i="1"/>
  <c r="C14" i="1"/>
  <c r="D14" i="1"/>
  <c r="B7" i="1"/>
  <c r="B8" i="1"/>
  <c r="D7" i="1"/>
  <c r="D8" i="1"/>
  <c r="B9" i="1"/>
  <c r="C8" i="1"/>
  <c r="C9" i="1"/>
  <c r="D10" i="1"/>
  <c r="D9" i="1"/>
  <c r="C15" i="1"/>
  <c r="B15" i="1"/>
  <c r="B10" i="1"/>
  <c r="C10" i="1"/>
  <c r="D15" i="1"/>
  <c r="D11" i="1"/>
  <c r="C12" i="1"/>
  <c r="C11" i="1"/>
  <c r="B11" i="1"/>
  <c r="B12" i="1"/>
  <c r="D12" i="1"/>
  <c r="D16" i="1"/>
  <c r="B16" i="1"/>
  <c r="C16" i="1"/>
  <c r="B19" i="1"/>
  <c r="C19" i="1"/>
  <c r="C22" i="1"/>
  <c r="C17" i="1"/>
  <c r="D21" i="1"/>
  <c r="D17" i="1"/>
  <c r="B23" i="1"/>
  <c r="D22" i="1"/>
  <c r="C20" i="1"/>
  <c r="C18" i="1"/>
  <c r="D19" i="1"/>
  <c r="B17" i="1"/>
  <c r="B18" i="1"/>
  <c r="B20" i="1"/>
  <c r="C23" i="1"/>
  <c r="D23" i="1"/>
  <c r="D18" i="1"/>
  <c r="C21" i="1"/>
  <c r="B22" i="1"/>
  <c r="B21" i="1"/>
  <c r="D20" i="1"/>
</calcChain>
</file>

<file path=xl/sharedStrings.xml><?xml version="1.0" encoding="utf-8"?>
<sst xmlns="http://schemas.openxmlformats.org/spreadsheetml/2006/main" count="36" uniqueCount="33">
  <si>
    <t>Verband</t>
  </si>
  <si>
    <t>mU14</t>
  </si>
  <si>
    <t>mU18</t>
  </si>
  <si>
    <t>wU14</t>
  </si>
  <si>
    <t>wU18</t>
  </si>
  <si>
    <t>Berliner/Märkischer Turnerbund</t>
  </si>
  <si>
    <t>Hessischer Turnverband</t>
  </si>
  <si>
    <t>LTV Mecklenburg-Vorpommern</t>
  </si>
  <si>
    <t>Pfälzer Turnerbund</t>
  </si>
  <si>
    <t>Rheinischer Turnerbund</t>
  </si>
  <si>
    <t>Schwäbischer Turnerbund</t>
  </si>
  <si>
    <t>Westfälischer Turnerbund</t>
  </si>
  <si>
    <t>Punkte</t>
  </si>
  <si>
    <t>Platz</t>
  </si>
  <si>
    <t>Pkt</t>
  </si>
  <si>
    <t>Kla</t>
  </si>
  <si>
    <t>und</t>
  </si>
  <si>
    <t>Badischer Turnerbund</t>
  </si>
  <si>
    <t>Niedersächsischer Turnerbund</t>
  </si>
  <si>
    <t>Sächsischer Turnverband</t>
  </si>
  <si>
    <t>Schleswig-Holsteinischer Turnerbund</t>
  </si>
  <si>
    <t>Landesturnverband Mittelrhein</t>
  </si>
  <si>
    <t>Thüringischer Turnverband</t>
  </si>
  <si>
    <t>Bremer Turnverband</t>
  </si>
  <si>
    <t>VTF Hamburg</t>
  </si>
  <si>
    <t>Saarländischer Turnerbund</t>
  </si>
  <si>
    <t>Landesturnverband Sachsen-Anhalt</t>
  </si>
  <si>
    <t>Bei Gleichheit entscheidet die bessere Platzierung in der Altersklasse</t>
  </si>
  <si>
    <t>Hennef</t>
  </si>
  <si>
    <t xml:space="preserve"> 24. Sept. 2016</t>
  </si>
  <si>
    <t xml:space="preserve"> 25. Sept. 2016</t>
  </si>
  <si>
    <t>Deutsche Meisterschaften der Mitgliedsverbände</t>
  </si>
  <si>
    <t>Bayerischer Turnspielverband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</si>
</sst>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0"/>
      <name val="Calibri"/>
      <family val="2"/>
      <scheme val="minor"/>
    </font>
    <font>
      <b/>
      <sz val="16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6" xfId="0" applyFont="1" applyBorder="1"/>
    <xf numFmtId="0" fontId="12" fillId="0" borderId="0" xfId="0" applyFont="1" applyAlignment="1"/>
    <xf numFmtId="0" fontId="13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right"/>
    </xf>
  </cellXfs>
  <cellStyles count="1">
    <cellStyle name="Standard" xfId="0" builtinId="0"/>
  </cellStyles>
  <dxfs count="11">
    <dxf>
      <font>
        <color auto="1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theme="0"/>
      </font>
    </dxf>
    <dxf>
      <font>
        <b/>
        <i val="0"/>
        <color auto="1"/>
      </font>
    </dxf>
    <dxf>
      <font>
        <b val="0"/>
        <i/>
        <color theme="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topLeftCell="A3" zoomScaleNormal="100" workbookViewId="0">
      <selection activeCell="F21" sqref="F21"/>
    </sheetView>
  </sheetViews>
  <sheetFormatPr baseColWidth="10" defaultRowHeight="15.75" x14ac:dyDescent="0.25"/>
  <cols>
    <col min="1" max="1" width="13" bestFit="1" customWidth="1"/>
    <col min="2" max="2" width="44.5703125" bestFit="1" customWidth="1"/>
    <col min="3" max="4" width="11.42578125" style="2"/>
    <col min="5" max="5" width="43.7109375" style="2" customWidth="1"/>
    <col min="6" max="6" width="7.42578125" style="2" customWidth="1"/>
    <col min="7" max="7" width="2.140625" style="2" hidden="1" customWidth="1"/>
    <col min="8" max="8" width="7.42578125" style="3" customWidth="1"/>
    <col min="9" max="9" width="2.140625" style="2" hidden="1" customWidth="1"/>
    <col min="10" max="10" width="7.42578125" style="3" customWidth="1"/>
    <col min="11" max="11" width="2.140625" style="2" hidden="1" customWidth="1"/>
    <col min="12" max="12" width="7.42578125" style="3" customWidth="1"/>
    <col min="13" max="13" width="2.140625" style="2" hidden="1" customWidth="1"/>
    <col min="14" max="14" width="7.42578125" style="3" hidden="1" customWidth="1"/>
    <col min="15" max="15" width="7.42578125" style="3" customWidth="1"/>
    <col min="16" max="17" width="7.42578125" style="3" hidden="1" customWidth="1"/>
    <col min="18" max="19" width="5.7109375" style="3" customWidth="1"/>
    <col min="20" max="21" width="8.140625" style="3" hidden="1" customWidth="1"/>
    <col min="22" max="22" width="11.42578125" style="13" hidden="1" customWidth="1"/>
    <col min="23" max="24" width="11.42578125" hidden="1" customWidth="1"/>
    <col min="26" max="26" width="44.5703125" hidden="1" customWidth="1"/>
  </cols>
  <sheetData>
    <row r="1" spans="1:26" s="1" customFormat="1" ht="27.75" x14ac:dyDescent="0.4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4"/>
      <c r="T1" s="14"/>
      <c r="U1" s="14"/>
      <c r="V1" s="12"/>
    </row>
    <row r="2" spans="1:26" s="1" customFormat="1" ht="32.25" customHeight="1" x14ac:dyDescent="0.3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36"/>
      <c r="T2" s="14"/>
      <c r="U2" s="14"/>
      <c r="V2" s="12"/>
    </row>
    <row r="3" spans="1:26" s="1" customFormat="1" ht="33.75" customHeight="1" x14ac:dyDescent="0.3">
      <c r="A3" s="54" t="s">
        <v>29</v>
      </c>
      <c r="B3" s="54"/>
      <c r="C3" s="54"/>
      <c r="D3" s="33" t="s">
        <v>16</v>
      </c>
      <c r="E3" s="37" t="s">
        <v>30</v>
      </c>
      <c r="F3" s="10"/>
      <c r="G3" s="14"/>
      <c r="H3" s="9"/>
      <c r="I3" s="9"/>
      <c r="J3" s="9"/>
      <c r="K3" s="9"/>
      <c r="L3" s="9"/>
      <c r="M3" s="9"/>
      <c r="N3" s="9"/>
      <c r="O3" s="9"/>
      <c r="P3" s="32"/>
      <c r="Q3" s="9"/>
      <c r="R3" s="9"/>
      <c r="S3" s="14"/>
      <c r="T3" s="14"/>
      <c r="U3" s="16"/>
      <c r="V3" s="12"/>
    </row>
    <row r="4" spans="1:26" ht="38.25" customHeight="1" thickBot="1" x14ac:dyDescent="0.3">
      <c r="U4" s="17"/>
    </row>
    <row r="5" spans="1:26" ht="20.25" customHeight="1" thickBot="1" x14ac:dyDescent="0.35">
      <c r="A5" s="8" t="s">
        <v>13</v>
      </c>
      <c r="B5" s="8" t="s">
        <v>0</v>
      </c>
      <c r="C5" s="8" t="s">
        <v>14</v>
      </c>
      <c r="D5" s="33" t="s">
        <v>15</v>
      </c>
      <c r="E5" s="4" t="s">
        <v>0</v>
      </c>
      <c r="F5" s="34" t="s">
        <v>3</v>
      </c>
      <c r="G5" s="43"/>
      <c r="H5" s="41" t="s">
        <v>1</v>
      </c>
      <c r="I5" s="43"/>
      <c r="J5" s="43" t="s">
        <v>4</v>
      </c>
      <c r="K5" s="43"/>
      <c r="L5" s="43" t="s">
        <v>2</v>
      </c>
      <c r="M5" s="43"/>
      <c r="N5" s="43"/>
      <c r="O5" s="43" t="s">
        <v>12</v>
      </c>
      <c r="P5" s="43"/>
      <c r="Q5" s="43"/>
      <c r="R5" s="51" t="s">
        <v>13</v>
      </c>
      <c r="S5" s="51"/>
      <c r="T5" s="15"/>
      <c r="U5" s="18"/>
      <c r="Z5" s="35"/>
    </row>
    <row r="6" spans="1:26" ht="20.25" customHeight="1" x14ac:dyDescent="0.25">
      <c r="A6" s="7">
        <v>1</v>
      </c>
      <c r="B6" s="6" t="str">
        <f>IF(R$6=A6,E$6,IF(R$7=A6,E$7,IF(R$8=A6,E$8,IF(R$9=A6,E$9,IF(R$10=A6,E$10,IF(R$11=A6,E$11,IF(R$12=A6,E$12,IF(R$13=A6,E$13,IF(R$14=A6,E$14,IF(R$15=A6,E$15,IF(R$16=A6,E$16,IF(R$17=A6,E$17,IF(R$18=A6,E$18,IF(R$19=A6,E$19,IF(R$20=A6,E$20,IF(R$21=A6,E$21,IF(R$22=A6,E$22,IF(R$23=A6,E$23,IF(S$6=A6,E$6,IF(S$7=A6,E$7,IF(S$8=A6,E$8,IF(S$9=A6,E$9,IF(S$10=A6,E$10,IF(S$11=A6,E$11,IF(S$12=A6,E$12,IF(S$13=A6,E$13,IF(S$14=A6,E$14,IF(S$15=A6,E$15,IF(S$16=A6,E$16,IF(S$17=A6,E$17,IF(S$18=A6,E$18,IF(S$19=A6,E$19,IF(S$20=A6,E$20,IF(S$21=A6,E$21,IF(S$22=A6,E$22,IF(S$23=A6,E$23,""))))))))))))))))))))))))))))))))))))</f>
        <v>Bayerischer Turnspielverband</v>
      </c>
      <c r="C6" s="31">
        <f>IF(R$6=A6,O$6,IF(R$7=A6,O$7,IF(R$8=A6,O$8,IF(R$9=A6,O$9,IF(R$10=A6,O$10,IF(R$11=A6,O$11,IF(R$12=A6,O$12,IF(R$13=A6,O$13,IF(R$14=A6,O$14,IF(R$15=A6,O$15,IF(R$16=A6,O$16,IF(R$17=A6,O$17,IF(R$18=A6,O$18,IF(R$19=A6,O$19,IF(R$20=A6,O$20,IF(R$21=A6,O$21,IF(R$22=A6,O$22,IF(R$23=A6,O$23,IF(S$6=A6,O$6,IF(S$7=A6,O$7,IF(S$8=A6,O$8,IF(S$9=A6,O$9,IF(S$10=A6,O$10,IF(S$11=A6,O$11,IF(S$12=A6,O$12,IF(S$13=A6,O$13,IF(S$14=A6,O$14,IF(S$15=A6,O$15,IF(S$16=A6,O$16,IF(S$17=A6,O$17,IF(S$18=A6,O$18,IF(S$19=A6,O$19,IF(S$20=A6,O$20,IF(S$21=A6,O$21,IF(S$22=A6,O$22,IF(S$23=A6,O$23,""))))))))))))))))))))))))))))))))))))</f>
        <v>10</v>
      </c>
      <c r="D6" s="31">
        <f>IF(R$6=A6,N$6,IF(R$7=A6,N$7,IF(R$8=A6,N$8,IF(R$9=A6,N$9,IF(R$10=A6,N$10,IF(R$11=A6,N$11,IF(R$12=A6,N$12,IF(R$13=A6,N$13,IF(R$14=A6,N$14,IF(R$15=A6,N$15,IF(R$16=A6,N$16,IF(R$17=A6,N$17,IF(R$18=A6,N$18,IF(R$19=A6,N$19,IF(R$20=A6,N$20,IF(R$21=A6,N$21,IF(R$22=A6,N$22,IF(R$23=A6,N$23,IF(S$6=A6,N$6,IF(S$7=A6,N$7,IF(S$8=A6,N$8,IF(S$9=A6,N$9,IF(S$10=A6,N$10,IF(S$11=A6,N$11,IF(S$12=A6,N$12,IF(S$13=A6,N$13,IF(S$14=A6,N$14,IF(S$15=A6,N$15,IF(S$16=A6,N$16,IF(S$17=A6,N$17,IF(S$18=A6,N$18,IF(S$19=A6,N$19,IF(S$20=A6,N$20,IF(S$21=A6,N$21,IF(S$22=A6,N$22,IF(S$23=A6,N$23,""))))))))))))))))))))))))))))))))))))</f>
        <v>4</v>
      </c>
      <c r="E6" s="38" t="s">
        <v>17</v>
      </c>
      <c r="F6" s="19">
        <v>4</v>
      </c>
      <c r="G6" s="20">
        <f t="shared" ref="G6:G23" si="0">IF(F6=0,0,1)</f>
        <v>1</v>
      </c>
      <c r="H6" s="19">
        <v>6</v>
      </c>
      <c r="I6" s="20">
        <f>IF(H6=0,0,1)</f>
        <v>1</v>
      </c>
      <c r="J6" s="19">
        <v>9</v>
      </c>
      <c r="K6" s="20">
        <f t="shared" ref="K6:K23" si="1">IF(J6=0,0,1)</f>
        <v>1</v>
      </c>
      <c r="L6" s="19">
        <v>5</v>
      </c>
      <c r="M6" s="20">
        <f t="shared" ref="M6:M23" si="2">IF(L6=0,0,1)</f>
        <v>1</v>
      </c>
      <c r="N6" s="19">
        <f t="shared" ref="N6:N23" si="3">I6+M6+G6+K6</f>
        <v>4</v>
      </c>
      <c r="O6" s="21">
        <f t="shared" ref="O6:O8" si="4">IF(N6="","",IF(N6=4,(H6+L6+F6+J6),(H6+L6+F6+J6)*-1))</f>
        <v>24</v>
      </c>
      <c r="P6" s="21">
        <f>IF(O6&gt;0,O6*100+X6,N6*-100-O6)</f>
        <v>2404</v>
      </c>
      <c r="Q6" s="19">
        <f t="shared" ref="Q6:Q8" si="5">IF(P6&lt;=0,"",IF(P6=0,"",RANK(P6,P$6:P$23,0)))</f>
        <v>6</v>
      </c>
      <c r="R6" s="19">
        <f t="shared" ref="R6:R8" si="6">IF(Q6="","",RANK(Q6,Q$6:Q$23,0))</f>
        <v>6</v>
      </c>
      <c r="S6" s="28" t="str">
        <f t="shared" ref="S6:S23" si="7">IF(U6=0,"",U6+V$24)</f>
        <v/>
      </c>
      <c r="T6" s="15" t="str">
        <f>IF(P6&lt;0,P6*-1,"")</f>
        <v/>
      </c>
      <c r="U6" s="18">
        <f t="shared" ref="U6:U8" si="8">IF(T6="",0,RANK(T6,T$6:T$23,0))</f>
        <v>0</v>
      </c>
      <c r="V6" s="13">
        <f>IF(R6="",0,1)</f>
        <v>1</v>
      </c>
      <c r="W6" t="str">
        <f>F5</f>
        <v>wU14</v>
      </c>
      <c r="X6">
        <f t="shared" ref="X6:X23" si="9">IF(Q$27=W$6,F6,IF(Q$27=W$7,H6,IF(Q$27=W$8,J6,IF(Q$27=W$9,L6,""))))</f>
        <v>4</v>
      </c>
    </row>
    <row r="7" spans="1:26" ht="20.25" customHeight="1" x14ac:dyDescent="0.25">
      <c r="A7" s="7">
        <v>2</v>
      </c>
      <c r="B7" s="6" t="str">
        <f t="shared" ref="B7:B23" si="10">IF(R$6=A7,E$6,IF(R$7=A7,E$7,IF(R$8=A7,E$8,IF(R$9=A7,E$9,IF(R$10=A7,E$10,IF(R$11=A7,E$11,IF(R$12=A7,E$12,IF(R$13=A7,E$13,IF(R$14=A7,E$14,IF(R$15=A7,E$15,IF(R$16=A7,E$16,IF(R$17=A7,E$17,IF(R$18=A7,E$18,IF(R$19=A7,E$19,IF(R$20=A7,E$20,IF(R$21=A7,E$21,IF(R$22=A7,E$22,IF(R$23=A7,E$23,IF(S$6=A7,E$6,IF(S$7=A7,E$7,IF(S$8=A7,E$8,IF(S$9=A7,E$9,IF(S$10=A7,E$10,IF(S$11=A7,E$11,IF(S$12=A7,E$12,IF(S$13=A7,E$13,IF(S$14=A7,E$14,IF(S$15=A7,E$15,IF(S$16=A7,E$16,IF(S$17=A7,E$17,IF(S$18=A7,E$18,IF(S$19=A7,E$19,IF(S$20=A7,E$20,IF(S$21=A7,E$21,IF(S$22=A7,E$22,IF(S$23=A7,E$23,""))))))))))))))))))))))))))))))))))))</f>
        <v>Schwäbischer Turnerbund</v>
      </c>
      <c r="C7" s="31">
        <f t="shared" ref="C7:C23" si="11">IF(R$6=A7,O$6,IF(R$7=A7,O$7,IF(R$8=A7,O$8,IF(R$9=A7,O$9,IF(R$10=A7,O$10,IF(R$11=A7,O$11,IF(R$12=A7,O$12,IF(R$13=A7,O$13,IF(R$14=A7,O$14,IF(R$15=A7,O$15,IF(R$16=A7,O$16,IF(R$17=A7,O$17,IF(R$18=A7,O$18,IF(R$19=A7,O$19,IF(R$20=A7,O$20,IF(R$21=A7,O$21,IF(R$22=A7,O$22,IF(R$23=A7,O$23,IF(S$6=A7,O$6,IF(S$7=A7,O$7,IF(S$8=A7,O$8,IF(S$9=A7,O$9,IF(S$10=A7,O$10,IF(S$11=A7,O$11,IF(S$12=A7,O$12,IF(S$13=A7,O$13,IF(S$14=A7,O$14,IF(S$15=A7,O$15,IF(S$16=A7,O$16,IF(S$17=A7,O$17,IF(S$18=A7,O$18,IF(S$19=A7,O$19,IF(S$20=A7,O$20,IF(S$21=A7,O$21,IF(S$22=A7,O$22,IF(S$23=A7,O$23,""))))))))))))))))))))))))))))))))))))</f>
        <v>12</v>
      </c>
      <c r="D7" s="31">
        <f t="shared" ref="D7:D23" si="12">IF(R$6=A7,N$6,IF(R$7=A7,N$7,IF(R$8=A7,N$8,IF(R$9=A7,N$9,IF(R$10=A7,N$10,IF(R$11=A7,N$11,IF(R$12=A7,N$12,IF(R$13=A7,N$13,IF(R$14=A7,N$14,IF(R$15=A7,N$15,IF(R$16=A7,N$16,IF(R$17=A7,N$17,IF(R$18=A7,N$18,IF(R$19=A7,N$19,IF(R$20=A7,N$20,IF(R$21=A7,N$21,IF(R$22=A7,N$22,IF(R$23=A7,N$23,IF(S$6=A7,N$6,IF(S$7=A7,N$7,IF(S$8=A7,N$8,IF(S$9=A7,N$9,IF(S$10=A7,N$10,IF(S$11=A7,N$11,IF(S$12=A7,N$12,IF(S$13=A7,N$13,IF(S$14=A7,N$14,IF(S$15=A7,N$15,IF(S$16=A7,N$16,IF(S$17=A7,N$17,IF(S$18=A7,N$18,IF(S$19=A7,N$19,IF(S$20=A7,N$20,IF(S$21=A7,N$21,IF(S$22=A7,N$22,IF(S$23=A7,N$23,""))))))))))))))))))))))))))))))))))))</f>
        <v>4</v>
      </c>
      <c r="E7" s="5" t="s">
        <v>32</v>
      </c>
      <c r="F7" s="22">
        <v>5</v>
      </c>
      <c r="G7" s="23">
        <f t="shared" si="0"/>
        <v>1</v>
      </c>
      <c r="H7" s="22">
        <v>1</v>
      </c>
      <c r="I7" s="23">
        <f t="shared" ref="I7:I23" si="13">IF(H7=0,0,1)</f>
        <v>1</v>
      </c>
      <c r="J7" s="22">
        <v>1</v>
      </c>
      <c r="K7" s="23">
        <f t="shared" si="1"/>
        <v>1</v>
      </c>
      <c r="L7" s="22">
        <v>3</v>
      </c>
      <c r="M7" s="23">
        <f t="shared" si="2"/>
        <v>1</v>
      </c>
      <c r="N7" s="22">
        <f t="shared" si="3"/>
        <v>4</v>
      </c>
      <c r="O7" s="24">
        <f t="shared" si="4"/>
        <v>10</v>
      </c>
      <c r="P7" s="24">
        <f t="shared" ref="P7:P23" si="14">IF(O7&gt;0,O7*100+X7,N7*-100-O7)</f>
        <v>1005</v>
      </c>
      <c r="Q7" s="22">
        <f t="shared" si="5"/>
        <v>11</v>
      </c>
      <c r="R7" s="22">
        <f t="shared" si="6"/>
        <v>1</v>
      </c>
      <c r="S7" s="29" t="str">
        <f t="shared" si="7"/>
        <v/>
      </c>
      <c r="T7" s="15" t="str">
        <f t="shared" ref="T7:T8" si="15">IF(P7&lt;0,P7*-1,"")</f>
        <v/>
      </c>
      <c r="U7" s="18">
        <f t="shared" si="8"/>
        <v>0</v>
      </c>
      <c r="V7" s="13">
        <f t="shared" ref="V7:V8" si="16">IF(R7="",0,1)</f>
        <v>1</v>
      </c>
      <c r="W7" t="str">
        <f>H5</f>
        <v>mU14</v>
      </c>
      <c r="X7">
        <f t="shared" si="9"/>
        <v>5</v>
      </c>
    </row>
    <row r="8" spans="1:26" ht="20.25" customHeight="1" x14ac:dyDescent="0.25">
      <c r="A8" s="7">
        <v>3</v>
      </c>
      <c r="B8" s="6" t="str">
        <f t="shared" si="10"/>
        <v>Schleswig-Holsteinischer Turnerbund</v>
      </c>
      <c r="C8" s="31">
        <f t="shared" si="11"/>
        <v>14</v>
      </c>
      <c r="D8" s="31">
        <f t="shared" si="12"/>
        <v>4</v>
      </c>
      <c r="E8" s="5" t="s">
        <v>5</v>
      </c>
      <c r="F8" s="22">
        <v>12</v>
      </c>
      <c r="G8" s="23">
        <f t="shared" si="0"/>
        <v>1</v>
      </c>
      <c r="H8" s="22">
        <v>9</v>
      </c>
      <c r="I8" s="23">
        <f t="shared" si="13"/>
        <v>1</v>
      </c>
      <c r="J8" s="22">
        <v>11</v>
      </c>
      <c r="K8" s="23">
        <f t="shared" si="1"/>
        <v>1</v>
      </c>
      <c r="L8" s="22">
        <v>9</v>
      </c>
      <c r="M8" s="23">
        <f t="shared" si="2"/>
        <v>1</v>
      </c>
      <c r="N8" s="22">
        <f t="shared" si="3"/>
        <v>4</v>
      </c>
      <c r="O8" s="24">
        <f t="shared" si="4"/>
        <v>41</v>
      </c>
      <c r="P8" s="24">
        <f t="shared" si="14"/>
        <v>4112</v>
      </c>
      <c r="Q8" s="22">
        <f t="shared" si="5"/>
        <v>2</v>
      </c>
      <c r="R8" s="22">
        <f t="shared" si="6"/>
        <v>10</v>
      </c>
      <c r="S8" s="29" t="str">
        <f t="shared" si="7"/>
        <v/>
      </c>
      <c r="T8" s="15" t="str">
        <f t="shared" si="15"/>
        <v/>
      </c>
      <c r="U8" s="18">
        <f t="shared" si="8"/>
        <v>0</v>
      </c>
      <c r="V8" s="13">
        <f t="shared" si="16"/>
        <v>1</v>
      </c>
      <c r="W8" t="str">
        <f>J5</f>
        <v>wU18</v>
      </c>
      <c r="X8">
        <f t="shared" si="9"/>
        <v>12</v>
      </c>
    </row>
    <row r="9" spans="1:26" ht="20.25" customHeight="1" x14ac:dyDescent="0.25">
      <c r="A9" s="7">
        <v>4</v>
      </c>
      <c r="B9" s="6" t="str">
        <f t="shared" si="10"/>
        <v>Niedersächsischer Turnerbund</v>
      </c>
      <c r="C9" s="31">
        <f t="shared" si="11"/>
        <v>15</v>
      </c>
      <c r="D9" s="31">
        <f t="shared" si="12"/>
        <v>4</v>
      </c>
      <c r="E9" s="46" t="s">
        <v>23</v>
      </c>
      <c r="F9" s="22"/>
      <c r="G9" s="23">
        <f t="shared" si="0"/>
        <v>0</v>
      </c>
      <c r="H9" s="22"/>
      <c r="I9" s="23">
        <f t="shared" si="13"/>
        <v>0</v>
      </c>
      <c r="J9" s="22"/>
      <c r="K9" s="23">
        <f t="shared" si="1"/>
        <v>0</v>
      </c>
      <c r="L9" s="22"/>
      <c r="M9" s="23">
        <f t="shared" si="2"/>
        <v>0</v>
      </c>
      <c r="N9" s="22">
        <f t="shared" si="3"/>
        <v>0</v>
      </c>
      <c r="O9" s="24">
        <f t="shared" ref="O9:O23" si="17">IF(N9="","",IF(N9=4,(H9+L9+F9+J9),(H9+L9+F9+J9)*-1))</f>
        <v>0</v>
      </c>
      <c r="P9" s="24">
        <f t="shared" si="14"/>
        <v>0</v>
      </c>
      <c r="Q9" s="22" t="str">
        <f t="shared" ref="Q9:Q23" si="18">IF(P9&lt;=0,"",IF(P9=0,"",RANK(P9,P$6:P$23,0)))</f>
        <v/>
      </c>
      <c r="R9" s="22" t="str">
        <f t="shared" ref="R9:R23" si="19">IF(Q9="","",RANK(Q9,Q$6:Q$23,0))</f>
        <v/>
      </c>
      <c r="S9" s="29" t="str">
        <f t="shared" si="7"/>
        <v/>
      </c>
      <c r="T9" s="15" t="str">
        <f t="shared" ref="T9:T23" si="20">IF(P9&lt;0,P9*-1,"")</f>
        <v/>
      </c>
      <c r="U9" s="18">
        <f t="shared" ref="U9:U23" si="21">IF(T9="",0,RANK(T9,T$6:T$23,0))</f>
        <v>0</v>
      </c>
      <c r="V9" s="42">
        <f t="shared" ref="V9:V23" si="22">IF(R9="",0,1)</f>
        <v>0</v>
      </c>
      <c r="W9" t="str">
        <f>L5</f>
        <v>mU18</v>
      </c>
      <c r="X9">
        <f t="shared" si="9"/>
        <v>0</v>
      </c>
    </row>
    <row r="10" spans="1:26" ht="20.25" customHeight="1" x14ac:dyDescent="0.25">
      <c r="A10" s="7">
        <v>5</v>
      </c>
      <c r="B10" s="6" t="str">
        <f t="shared" si="10"/>
        <v>Rheinischer Turnerbund</v>
      </c>
      <c r="C10" s="31">
        <f t="shared" si="11"/>
        <v>21</v>
      </c>
      <c r="D10" s="31">
        <f t="shared" si="12"/>
        <v>4</v>
      </c>
      <c r="E10" s="5" t="s">
        <v>6</v>
      </c>
      <c r="F10" s="22">
        <v>10</v>
      </c>
      <c r="G10" s="23">
        <f t="shared" si="0"/>
        <v>1</v>
      </c>
      <c r="H10" s="22">
        <v>7</v>
      </c>
      <c r="I10" s="23">
        <f t="shared" si="13"/>
        <v>1</v>
      </c>
      <c r="J10" s="22">
        <v>6</v>
      </c>
      <c r="K10" s="23">
        <f t="shared" si="1"/>
        <v>1</v>
      </c>
      <c r="L10" s="22">
        <v>11</v>
      </c>
      <c r="M10" s="23">
        <f t="shared" si="2"/>
        <v>1</v>
      </c>
      <c r="N10" s="22">
        <f t="shared" si="3"/>
        <v>4</v>
      </c>
      <c r="O10" s="24">
        <f t="shared" si="17"/>
        <v>34</v>
      </c>
      <c r="P10" s="24">
        <f t="shared" si="14"/>
        <v>3410</v>
      </c>
      <c r="Q10" s="22">
        <f t="shared" si="18"/>
        <v>3</v>
      </c>
      <c r="R10" s="22">
        <f t="shared" si="19"/>
        <v>9</v>
      </c>
      <c r="S10" s="29" t="str">
        <f t="shared" si="7"/>
        <v/>
      </c>
      <c r="T10" s="15" t="str">
        <f t="shared" si="20"/>
        <v/>
      </c>
      <c r="U10" s="18">
        <f t="shared" si="21"/>
        <v>0</v>
      </c>
      <c r="V10" s="42">
        <f t="shared" si="22"/>
        <v>1</v>
      </c>
      <c r="X10">
        <f t="shared" si="9"/>
        <v>10</v>
      </c>
    </row>
    <row r="11" spans="1:26" ht="20.25" customHeight="1" x14ac:dyDescent="0.25">
      <c r="A11" s="7">
        <v>6</v>
      </c>
      <c r="B11" s="6" t="str">
        <f t="shared" si="10"/>
        <v>Badischer Turnerbund</v>
      </c>
      <c r="C11" s="31">
        <f t="shared" si="11"/>
        <v>24</v>
      </c>
      <c r="D11" s="31">
        <f t="shared" si="12"/>
        <v>4</v>
      </c>
      <c r="E11" s="5" t="s">
        <v>7</v>
      </c>
      <c r="F11" s="22">
        <v>7</v>
      </c>
      <c r="G11" s="23">
        <f t="shared" si="0"/>
        <v>1</v>
      </c>
      <c r="H11" s="22">
        <v>8</v>
      </c>
      <c r="I11" s="23">
        <f t="shared" si="13"/>
        <v>1</v>
      </c>
      <c r="J11" s="22"/>
      <c r="K11" s="23">
        <f t="shared" si="1"/>
        <v>0</v>
      </c>
      <c r="L11" s="22"/>
      <c r="M11" s="23">
        <f t="shared" si="2"/>
        <v>0</v>
      </c>
      <c r="N11" s="22">
        <f t="shared" si="3"/>
        <v>2</v>
      </c>
      <c r="O11" s="24">
        <f t="shared" si="17"/>
        <v>-15</v>
      </c>
      <c r="P11" s="24">
        <f t="shared" si="14"/>
        <v>-185</v>
      </c>
      <c r="Q11" s="22" t="str">
        <f t="shared" si="18"/>
        <v/>
      </c>
      <c r="R11" s="22" t="str">
        <f t="shared" si="19"/>
        <v/>
      </c>
      <c r="S11" s="29">
        <f t="shared" si="7"/>
        <v>13</v>
      </c>
      <c r="T11" s="15">
        <f t="shared" si="20"/>
        <v>185</v>
      </c>
      <c r="U11" s="18">
        <f t="shared" si="21"/>
        <v>2</v>
      </c>
      <c r="V11" s="42">
        <f t="shared" si="22"/>
        <v>0</v>
      </c>
      <c r="X11">
        <f t="shared" si="9"/>
        <v>7</v>
      </c>
    </row>
    <row r="12" spans="1:26" ht="20.25" customHeight="1" x14ac:dyDescent="0.25">
      <c r="A12" s="7">
        <v>7</v>
      </c>
      <c r="B12" s="6" t="str">
        <f t="shared" si="10"/>
        <v>Sächsischer Turnverband</v>
      </c>
      <c r="C12" s="31">
        <f t="shared" si="11"/>
        <v>29</v>
      </c>
      <c r="D12" s="31">
        <f t="shared" si="12"/>
        <v>4</v>
      </c>
      <c r="E12" s="5" t="s">
        <v>21</v>
      </c>
      <c r="F12" s="22">
        <v>11</v>
      </c>
      <c r="G12" s="23">
        <f t="shared" si="0"/>
        <v>1</v>
      </c>
      <c r="H12" s="22">
        <v>14</v>
      </c>
      <c r="I12" s="23">
        <f t="shared" si="13"/>
        <v>1</v>
      </c>
      <c r="J12" s="22">
        <v>8</v>
      </c>
      <c r="K12" s="23">
        <f t="shared" si="1"/>
        <v>1</v>
      </c>
      <c r="L12" s="22">
        <v>12</v>
      </c>
      <c r="M12" s="23">
        <f t="shared" si="2"/>
        <v>1</v>
      </c>
      <c r="N12" s="22">
        <f t="shared" si="3"/>
        <v>4</v>
      </c>
      <c r="O12" s="24">
        <f t="shared" si="17"/>
        <v>45</v>
      </c>
      <c r="P12" s="24">
        <f t="shared" si="14"/>
        <v>4511</v>
      </c>
      <c r="Q12" s="22">
        <f t="shared" si="18"/>
        <v>1</v>
      </c>
      <c r="R12" s="22">
        <f t="shared" si="19"/>
        <v>11</v>
      </c>
      <c r="S12" s="29" t="str">
        <f t="shared" si="7"/>
        <v/>
      </c>
      <c r="T12" s="15" t="str">
        <f t="shared" si="20"/>
        <v/>
      </c>
      <c r="U12" s="18">
        <f t="shared" si="21"/>
        <v>0</v>
      </c>
      <c r="V12" s="42">
        <f t="shared" si="22"/>
        <v>1</v>
      </c>
      <c r="X12">
        <f t="shared" si="9"/>
        <v>11</v>
      </c>
    </row>
    <row r="13" spans="1:26" ht="20.25" customHeight="1" x14ac:dyDescent="0.25">
      <c r="A13" s="7">
        <v>8</v>
      </c>
      <c r="B13" s="6" t="str">
        <f t="shared" si="10"/>
        <v>Westfälischer Turnerbund</v>
      </c>
      <c r="C13" s="31">
        <f t="shared" si="11"/>
        <v>33</v>
      </c>
      <c r="D13" s="31">
        <f t="shared" si="12"/>
        <v>4</v>
      </c>
      <c r="E13" s="46" t="s">
        <v>26</v>
      </c>
      <c r="F13" s="22"/>
      <c r="G13" s="23">
        <f t="shared" si="0"/>
        <v>0</v>
      </c>
      <c r="H13" s="22"/>
      <c r="I13" s="23">
        <f t="shared" si="13"/>
        <v>0</v>
      </c>
      <c r="J13" s="22"/>
      <c r="K13" s="23">
        <f t="shared" si="1"/>
        <v>0</v>
      </c>
      <c r="L13" s="22"/>
      <c r="M13" s="23">
        <f t="shared" si="2"/>
        <v>0</v>
      </c>
      <c r="N13" s="22">
        <f t="shared" si="3"/>
        <v>0</v>
      </c>
      <c r="O13" s="24">
        <f t="shared" si="17"/>
        <v>0</v>
      </c>
      <c r="P13" s="24">
        <f t="shared" si="14"/>
        <v>0</v>
      </c>
      <c r="Q13" s="22" t="str">
        <f t="shared" si="18"/>
        <v/>
      </c>
      <c r="R13" s="22" t="str">
        <f t="shared" si="19"/>
        <v/>
      </c>
      <c r="S13" s="29" t="str">
        <f t="shared" si="7"/>
        <v/>
      </c>
      <c r="T13" s="15" t="str">
        <f t="shared" si="20"/>
        <v/>
      </c>
      <c r="U13" s="18">
        <f t="shared" si="21"/>
        <v>0</v>
      </c>
      <c r="V13" s="42">
        <f t="shared" si="22"/>
        <v>0</v>
      </c>
      <c r="X13">
        <f t="shared" si="9"/>
        <v>0</v>
      </c>
    </row>
    <row r="14" spans="1:26" ht="20.25" customHeight="1" x14ac:dyDescent="0.25">
      <c r="A14" s="7">
        <v>9</v>
      </c>
      <c r="B14" s="6" t="str">
        <f t="shared" si="10"/>
        <v>Hessischer Turnverband</v>
      </c>
      <c r="C14" s="31">
        <f t="shared" si="11"/>
        <v>34</v>
      </c>
      <c r="D14" s="31">
        <f t="shared" si="12"/>
        <v>4</v>
      </c>
      <c r="E14" s="5" t="s">
        <v>18</v>
      </c>
      <c r="F14" s="22">
        <v>1</v>
      </c>
      <c r="G14" s="23">
        <f t="shared" si="0"/>
        <v>1</v>
      </c>
      <c r="H14" s="22">
        <v>5</v>
      </c>
      <c r="I14" s="23">
        <f t="shared" si="13"/>
        <v>1</v>
      </c>
      <c r="J14" s="22">
        <v>7</v>
      </c>
      <c r="K14" s="23">
        <f t="shared" si="1"/>
        <v>1</v>
      </c>
      <c r="L14" s="22">
        <v>2</v>
      </c>
      <c r="M14" s="23">
        <f t="shared" si="2"/>
        <v>1</v>
      </c>
      <c r="N14" s="22">
        <f t="shared" si="3"/>
        <v>4</v>
      </c>
      <c r="O14" s="24">
        <f t="shared" si="17"/>
        <v>15</v>
      </c>
      <c r="P14" s="24">
        <f t="shared" si="14"/>
        <v>1501</v>
      </c>
      <c r="Q14" s="22">
        <f t="shared" si="18"/>
        <v>8</v>
      </c>
      <c r="R14" s="22">
        <f t="shared" si="19"/>
        <v>4</v>
      </c>
      <c r="S14" s="29" t="str">
        <f t="shared" si="7"/>
        <v/>
      </c>
      <c r="T14" s="15" t="str">
        <f t="shared" si="20"/>
        <v/>
      </c>
      <c r="U14" s="18">
        <f t="shared" si="21"/>
        <v>0</v>
      </c>
      <c r="V14" s="42">
        <f t="shared" si="22"/>
        <v>1</v>
      </c>
      <c r="X14">
        <f t="shared" si="9"/>
        <v>1</v>
      </c>
    </row>
    <row r="15" spans="1:26" ht="20.25" customHeight="1" x14ac:dyDescent="0.25">
      <c r="A15" s="7">
        <v>10</v>
      </c>
      <c r="B15" s="6" t="str">
        <f t="shared" si="10"/>
        <v>Berliner/Märkischer Turnerbund</v>
      </c>
      <c r="C15" s="31">
        <f t="shared" si="11"/>
        <v>41</v>
      </c>
      <c r="D15" s="31">
        <f t="shared" si="12"/>
        <v>4</v>
      </c>
      <c r="E15" s="5" t="s">
        <v>8</v>
      </c>
      <c r="F15" s="22">
        <v>0</v>
      </c>
      <c r="G15" s="23">
        <f t="shared" si="0"/>
        <v>0</v>
      </c>
      <c r="H15" s="22">
        <v>13</v>
      </c>
      <c r="I15" s="23">
        <f t="shared" si="13"/>
        <v>1</v>
      </c>
      <c r="J15" s="22">
        <v>12</v>
      </c>
      <c r="K15" s="23">
        <f t="shared" si="1"/>
        <v>1</v>
      </c>
      <c r="L15" s="22">
        <v>10</v>
      </c>
      <c r="M15" s="23">
        <f t="shared" si="2"/>
        <v>1</v>
      </c>
      <c r="N15" s="22">
        <f t="shared" si="3"/>
        <v>3</v>
      </c>
      <c r="O15" s="24">
        <f t="shared" si="17"/>
        <v>-35</v>
      </c>
      <c r="P15" s="24">
        <f t="shared" si="14"/>
        <v>-265</v>
      </c>
      <c r="Q15" s="22" t="str">
        <f t="shared" si="18"/>
        <v/>
      </c>
      <c r="R15" s="22" t="str">
        <f t="shared" si="19"/>
        <v/>
      </c>
      <c r="S15" s="29">
        <f t="shared" si="7"/>
        <v>12</v>
      </c>
      <c r="T15" s="15">
        <f t="shared" si="20"/>
        <v>265</v>
      </c>
      <c r="U15" s="18">
        <f t="shared" si="21"/>
        <v>1</v>
      </c>
      <c r="V15" s="42">
        <f t="shared" si="22"/>
        <v>0</v>
      </c>
      <c r="X15">
        <f t="shared" si="9"/>
        <v>0</v>
      </c>
    </row>
    <row r="16" spans="1:26" ht="20.25" customHeight="1" x14ac:dyDescent="0.25">
      <c r="A16" s="7">
        <v>11</v>
      </c>
      <c r="B16" s="6" t="str">
        <f t="shared" si="10"/>
        <v>Landesturnverband Mittelrhein</v>
      </c>
      <c r="C16" s="31">
        <f t="shared" si="11"/>
        <v>45</v>
      </c>
      <c r="D16" s="31">
        <f t="shared" si="12"/>
        <v>4</v>
      </c>
      <c r="E16" s="5" t="s">
        <v>9</v>
      </c>
      <c r="F16" s="22">
        <v>9</v>
      </c>
      <c r="G16" s="23">
        <f t="shared" si="0"/>
        <v>1</v>
      </c>
      <c r="H16" s="22">
        <v>4</v>
      </c>
      <c r="I16" s="23">
        <f t="shared" si="13"/>
        <v>1</v>
      </c>
      <c r="J16" s="22">
        <v>2</v>
      </c>
      <c r="K16" s="23">
        <f t="shared" si="1"/>
        <v>1</v>
      </c>
      <c r="L16" s="22">
        <v>6</v>
      </c>
      <c r="M16" s="23">
        <f t="shared" si="2"/>
        <v>1</v>
      </c>
      <c r="N16" s="22">
        <f t="shared" si="3"/>
        <v>4</v>
      </c>
      <c r="O16" s="24">
        <f t="shared" si="17"/>
        <v>21</v>
      </c>
      <c r="P16" s="24">
        <f t="shared" si="14"/>
        <v>2109</v>
      </c>
      <c r="Q16" s="22">
        <f t="shared" si="18"/>
        <v>7</v>
      </c>
      <c r="R16" s="22">
        <f t="shared" si="19"/>
        <v>5</v>
      </c>
      <c r="S16" s="29" t="str">
        <f t="shared" si="7"/>
        <v/>
      </c>
      <c r="T16" s="15" t="str">
        <f t="shared" si="20"/>
        <v/>
      </c>
      <c r="U16" s="18">
        <f t="shared" si="21"/>
        <v>0</v>
      </c>
      <c r="V16" s="42">
        <f t="shared" si="22"/>
        <v>1</v>
      </c>
      <c r="X16">
        <f t="shared" si="9"/>
        <v>9</v>
      </c>
    </row>
    <row r="17" spans="1:24" ht="20.25" customHeight="1" x14ac:dyDescent="0.25">
      <c r="A17" s="40">
        <v>12</v>
      </c>
      <c r="B17" s="6" t="str">
        <f t="shared" si="10"/>
        <v>Pfälzer Turnerbund</v>
      </c>
      <c r="C17" s="31">
        <f t="shared" si="11"/>
        <v>-35</v>
      </c>
      <c r="D17" s="31">
        <f t="shared" si="12"/>
        <v>3</v>
      </c>
      <c r="E17" s="46" t="s">
        <v>25</v>
      </c>
      <c r="F17" s="22"/>
      <c r="G17" s="23">
        <f t="shared" si="0"/>
        <v>0</v>
      </c>
      <c r="H17" s="22"/>
      <c r="I17" s="23">
        <f t="shared" si="13"/>
        <v>0</v>
      </c>
      <c r="J17" s="22"/>
      <c r="K17" s="23">
        <f t="shared" si="1"/>
        <v>0</v>
      </c>
      <c r="L17" s="22"/>
      <c r="M17" s="23">
        <f t="shared" si="2"/>
        <v>0</v>
      </c>
      <c r="N17" s="22">
        <f t="shared" si="3"/>
        <v>0</v>
      </c>
      <c r="O17" s="24">
        <f t="shared" si="17"/>
        <v>0</v>
      </c>
      <c r="P17" s="24">
        <f t="shared" si="14"/>
        <v>0</v>
      </c>
      <c r="Q17" s="22" t="str">
        <f t="shared" si="18"/>
        <v/>
      </c>
      <c r="R17" s="22" t="str">
        <f t="shared" si="19"/>
        <v/>
      </c>
      <c r="S17" s="29" t="str">
        <f t="shared" si="7"/>
        <v/>
      </c>
      <c r="T17" s="15" t="str">
        <f t="shared" si="20"/>
        <v/>
      </c>
      <c r="U17" s="18">
        <f t="shared" si="21"/>
        <v>0</v>
      </c>
      <c r="V17" s="42">
        <f t="shared" si="22"/>
        <v>0</v>
      </c>
      <c r="X17">
        <f t="shared" si="9"/>
        <v>0</v>
      </c>
    </row>
    <row r="18" spans="1:24" ht="20.25" customHeight="1" x14ac:dyDescent="0.25">
      <c r="A18" s="40">
        <v>13</v>
      </c>
      <c r="B18" s="6" t="str">
        <f t="shared" si="10"/>
        <v>LTV Mecklenburg-Vorpommern</v>
      </c>
      <c r="C18" s="31">
        <f t="shared" si="11"/>
        <v>-15</v>
      </c>
      <c r="D18" s="31">
        <f t="shared" si="12"/>
        <v>2</v>
      </c>
      <c r="E18" s="5" t="s">
        <v>19</v>
      </c>
      <c r="F18" s="22">
        <v>2</v>
      </c>
      <c r="G18" s="23">
        <f t="shared" si="0"/>
        <v>1</v>
      </c>
      <c r="H18" s="22">
        <v>10</v>
      </c>
      <c r="I18" s="23">
        <f t="shared" si="13"/>
        <v>1</v>
      </c>
      <c r="J18" s="22">
        <v>10</v>
      </c>
      <c r="K18" s="23">
        <f t="shared" si="1"/>
        <v>1</v>
      </c>
      <c r="L18" s="22">
        <v>7</v>
      </c>
      <c r="M18" s="23">
        <f t="shared" si="2"/>
        <v>1</v>
      </c>
      <c r="N18" s="22">
        <f t="shared" si="3"/>
        <v>4</v>
      </c>
      <c r="O18" s="24">
        <f t="shared" si="17"/>
        <v>29</v>
      </c>
      <c r="P18" s="24">
        <f t="shared" si="14"/>
        <v>2902</v>
      </c>
      <c r="Q18" s="22">
        <f t="shared" si="18"/>
        <v>5</v>
      </c>
      <c r="R18" s="22">
        <f t="shared" si="19"/>
        <v>7</v>
      </c>
      <c r="S18" s="29" t="str">
        <f t="shared" si="7"/>
        <v/>
      </c>
      <c r="T18" s="15" t="str">
        <f t="shared" si="20"/>
        <v/>
      </c>
      <c r="U18" s="18">
        <f t="shared" si="21"/>
        <v>0</v>
      </c>
      <c r="V18" s="42">
        <f t="shared" si="22"/>
        <v>1</v>
      </c>
      <c r="X18">
        <f t="shared" si="9"/>
        <v>2</v>
      </c>
    </row>
    <row r="19" spans="1:24" ht="20.25" customHeight="1" x14ac:dyDescent="0.25">
      <c r="A19" s="40">
        <v>14</v>
      </c>
      <c r="B19" s="6" t="str">
        <f t="shared" si="10"/>
        <v>Thüringischer Turnverband</v>
      </c>
      <c r="C19" s="31">
        <f t="shared" si="11"/>
        <v>-11</v>
      </c>
      <c r="D19" s="31">
        <f t="shared" si="12"/>
        <v>1</v>
      </c>
      <c r="E19" s="5" t="s">
        <v>20</v>
      </c>
      <c r="F19" s="22">
        <v>3</v>
      </c>
      <c r="G19" s="23">
        <f t="shared" si="0"/>
        <v>1</v>
      </c>
      <c r="H19" s="22">
        <v>3</v>
      </c>
      <c r="I19" s="23">
        <f t="shared" si="13"/>
        <v>1</v>
      </c>
      <c r="J19" s="22">
        <v>4</v>
      </c>
      <c r="K19" s="23">
        <f t="shared" si="1"/>
        <v>1</v>
      </c>
      <c r="L19" s="22">
        <v>4</v>
      </c>
      <c r="M19" s="23">
        <f t="shared" si="2"/>
        <v>1</v>
      </c>
      <c r="N19" s="22">
        <f t="shared" si="3"/>
        <v>4</v>
      </c>
      <c r="O19" s="24">
        <f t="shared" si="17"/>
        <v>14</v>
      </c>
      <c r="P19" s="24">
        <f t="shared" si="14"/>
        <v>1403</v>
      </c>
      <c r="Q19" s="22">
        <f t="shared" si="18"/>
        <v>9</v>
      </c>
      <c r="R19" s="22">
        <f t="shared" si="19"/>
        <v>3</v>
      </c>
      <c r="S19" s="29" t="str">
        <f t="shared" si="7"/>
        <v/>
      </c>
      <c r="T19" s="15" t="str">
        <f t="shared" si="20"/>
        <v/>
      </c>
      <c r="U19" s="18">
        <f t="shared" si="21"/>
        <v>0</v>
      </c>
      <c r="V19" s="42">
        <f t="shared" si="22"/>
        <v>1</v>
      </c>
      <c r="X19">
        <f t="shared" si="9"/>
        <v>3</v>
      </c>
    </row>
    <row r="20" spans="1:24" ht="20.25" customHeight="1" x14ac:dyDescent="0.25">
      <c r="A20" s="40">
        <v>15</v>
      </c>
      <c r="B20" s="6" t="str">
        <f t="shared" si="10"/>
        <v/>
      </c>
      <c r="C20" s="31" t="str">
        <f t="shared" si="11"/>
        <v/>
      </c>
      <c r="D20" s="31" t="str">
        <f t="shared" si="12"/>
        <v/>
      </c>
      <c r="E20" s="5" t="s">
        <v>10</v>
      </c>
      <c r="F20" s="22">
        <v>6</v>
      </c>
      <c r="G20" s="23">
        <f t="shared" si="0"/>
        <v>1</v>
      </c>
      <c r="H20" s="22">
        <v>2</v>
      </c>
      <c r="I20" s="23">
        <f t="shared" si="13"/>
        <v>1</v>
      </c>
      <c r="J20" s="22">
        <v>3</v>
      </c>
      <c r="K20" s="23">
        <f t="shared" si="1"/>
        <v>1</v>
      </c>
      <c r="L20" s="22">
        <v>1</v>
      </c>
      <c r="M20" s="23">
        <f t="shared" si="2"/>
        <v>1</v>
      </c>
      <c r="N20" s="22">
        <f t="shared" si="3"/>
        <v>4</v>
      </c>
      <c r="O20" s="24">
        <f t="shared" si="17"/>
        <v>12</v>
      </c>
      <c r="P20" s="24">
        <f t="shared" si="14"/>
        <v>1206</v>
      </c>
      <c r="Q20" s="22">
        <f t="shared" si="18"/>
        <v>10</v>
      </c>
      <c r="R20" s="22">
        <f t="shared" si="19"/>
        <v>2</v>
      </c>
      <c r="S20" s="29" t="str">
        <f t="shared" si="7"/>
        <v/>
      </c>
      <c r="T20" s="15" t="str">
        <f t="shared" si="20"/>
        <v/>
      </c>
      <c r="U20" s="18">
        <f t="shared" si="21"/>
        <v>0</v>
      </c>
      <c r="V20" s="42">
        <f t="shared" si="22"/>
        <v>1</v>
      </c>
      <c r="X20">
        <f t="shared" si="9"/>
        <v>6</v>
      </c>
    </row>
    <row r="21" spans="1:24" ht="20.25" customHeight="1" x14ac:dyDescent="0.25">
      <c r="A21" s="40">
        <v>16</v>
      </c>
      <c r="B21" s="6" t="str">
        <f t="shared" si="10"/>
        <v/>
      </c>
      <c r="C21" s="31" t="str">
        <f t="shared" si="11"/>
        <v/>
      </c>
      <c r="D21" s="31" t="str">
        <f t="shared" si="12"/>
        <v/>
      </c>
      <c r="E21" s="5" t="s">
        <v>22</v>
      </c>
      <c r="F21" s="44"/>
      <c r="G21" s="23">
        <f t="shared" si="0"/>
        <v>0</v>
      </c>
      <c r="H21" s="44">
        <v>11</v>
      </c>
      <c r="I21" s="23">
        <f t="shared" si="13"/>
        <v>1</v>
      </c>
      <c r="J21" s="44"/>
      <c r="K21" s="23">
        <f t="shared" si="1"/>
        <v>0</v>
      </c>
      <c r="L21" s="44"/>
      <c r="M21" s="23">
        <f t="shared" si="2"/>
        <v>0</v>
      </c>
      <c r="N21" s="22">
        <f t="shared" si="3"/>
        <v>1</v>
      </c>
      <c r="O21" s="24">
        <f t="shared" si="17"/>
        <v>-11</v>
      </c>
      <c r="P21" s="24">
        <f t="shared" si="14"/>
        <v>-89</v>
      </c>
      <c r="Q21" s="22" t="str">
        <f t="shared" si="18"/>
        <v/>
      </c>
      <c r="R21" s="22" t="str">
        <f t="shared" si="19"/>
        <v/>
      </c>
      <c r="S21" s="29">
        <f t="shared" si="7"/>
        <v>14</v>
      </c>
      <c r="T21" s="15">
        <f t="shared" si="20"/>
        <v>89</v>
      </c>
      <c r="U21" s="18">
        <f t="shared" si="21"/>
        <v>3</v>
      </c>
      <c r="V21" s="42">
        <f t="shared" si="22"/>
        <v>0</v>
      </c>
      <c r="X21">
        <f t="shared" si="9"/>
        <v>0</v>
      </c>
    </row>
    <row r="22" spans="1:24" ht="20.25" customHeight="1" x14ac:dyDescent="0.25">
      <c r="A22" s="40">
        <v>17</v>
      </c>
      <c r="B22" s="6" t="str">
        <f t="shared" si="10"/>
        <v/>
      </c>
      <c r="C22" s="31" t="str">
        <f t="shared" si="11"/>
        <v/>
      </c>
      <c r="D22" s="31" t="str">
        <f t="shared" si="12"/>
        <v/>
      </c>
      <c r="E22" s="5" t="s">
        <v>24</v>
      </c>
      <c r="F22" s="44"/>
      <c r="G22" s="23">
        <f t="shared" si="0"/>
        <v>0</v>
      </c>
      <c r="H22" s="44"/>
      <c r="I22" s="23">
        <f t="shared" si="13"/>
        <v>0</v>
      </c>
      <c r="J22" s="44"/>
      <c r="K22" s="23">
        <f t="shared" si="1"/>
        <v>0</v>
      </c>
      <c r="L22" s="44"/>
      <c r="M22" s="23">
        <f t="shared" si="2"/>
        <v>0</v>
      </c>
      <c r="N22" s="22">
        <f t="shared" si="3"/>
        <v>0</v>
      </c>
      <c r="O22" s="24">
        <f t="shared" si="17"/>
        <v>0</v>
      </c>
      <c r="P22" s="24">
        <f t="shared" si="14"/>
        <v>0</v>
      </c>
      <c r="Q22" s="22" t="str">
        <f t="shared" si="18"/>
        <v/>
      </c>
      <c r="R22" s="22" t="str">
        <f t="shared" si="19"/>
        <v/>
      </c>
      <c r="S22" s="29" t="str">
        <f t="shared" si="7"/>
        <v/>
      </c>
      <c r="T22" s="15" t="str">
        <f t="shared" si="20"/>
        <v/>
      </c>
      <c r="U22" s="18">
        <f t="shared" si="21"/>
        <v>0</v>
      </c>
      <c r="V22" s="42">
        <f t="shared" si="22"/>
        <v>0</v>
      </c>
      <c r="X22">
        <f t="shared" si="9"/>
        <v>0</v>
      </c>
    </row>
    <row r="23" spans="1:24" ht="20.25" customHeight="1" thickBot="1" x14ac:dyDescent="0.3">
      <c r="A23" s="40">
        <v>18</v>
      </c>
      <c r="B23" s="6" t="str">
        <f t="shared" si="10"/>
        <v/>
      </c>
      <c r="C23" s="31" t="str">
        <f t="shared" si="11"/>
        <v/>
      </c>
      <c r="D23" s="31" t="str">
        <f t="shared" si="12"/>
        <v/>
      </c>
      <c r="E23" s="39" t="s">
        <v>11</v>
      </c>
      <c r="F23" s="25">
        <v>8</v>
      </c>
      <c r="G23" s="26">
        <f t="shared" si="0"/>
        <v>1</v>
      </c>
      <c r="H23" s="25">
        <v>12</v>
      </c>
      <c r="I23" s="26">
        <f t="shared" si="13"/>
        <v>1</v>
      </c>
      <c r="J23" s="25">
        <v>5</v>
      </c>
      <c r="K23" s="26">
        <f t="shared" si="1"/>
        <v>1</v>
      </c>
      <c r="L23" s="25">
        <v>8</v>
      </c>
      <c r="M23" s="26">
        <f t="shared" si="2"/>
        <v>1</v>
      </c>
      <c r="N23" s="25">
        <f t="shared" si="3"/>
        <v>4</v>
      </c>
      <c r="O23" s="27">
        <f t="shared" si="17"/>
        <v>33</v>
      </c>
      <c r="P23" s="27">
        <f t="shared" si="14"/>
        <v>3308</v>
      </c>
      <c r="Q23" s="25">
        <f t="shared" si="18"/>
        <v>4</v>
      </c>
      <c r="R23" s="25">
        <f t="shared" si="19"/>
        <v>8</v>
      </c>
      <c r="S23" s="30" t="str">
        <f t="shared" si="7"/>
        <v/>
      </c>
      <c r="T23" s="15" t="str">
        <f t="shared" si="20"/>
        <v/>
      </c>
      <c r="U23" s="18">
        <f t="shared" si="21"/>
        <v>0</v>
      </c>
      <c r="V23" s="42">
        <f t="shared" si="22"/>
        <v>1</v>
      </c>
      <c r="X23">
        <f t="shared" si="9"/>
        <v>8</v>
      </c>
    </row>
    <row r="24" spans="1:24" ht="20.25" customHeight="1" x14ac:dyDescent="0.25">
      <c r="P24" s="45">
        <f t="shared" ref="P24" si="23">IF(O24&gt;0,O24*100+F24,N24*-100-O24)</f>
        <v>0</v>
      </c>
      <c r="R24" s="11">
        <f>SUM(R6:R23)</f>
        <v>66</v>
      </c>
      <c r="S24" s="11"/>
      <c r="T24" s="11"/>
      <c r="U24" s="18"/>
      <c r="V24" s="13">
        <f>SUM(V6:V23)</f>
        <v>11</v>
      </c>
      <c r="W24">
        <f>IF(V24=0,0,IF(V24=1,1,IF(V24=2,3,IF(V24=3,6,IF(V24=4,10,IF(V24=5,15,IF(V24=6,21,IF(V24=7,28,IF(V24=8,36,IF(V24=9,45,IF(V24=10,55,IF(V24=11,66,IF(V24=12,78,IF(V24=13,91,IF(V24=14,105,IF(V24=15,120,IF(V24=16,136,IF(V24=17,153,IF(V24=18,171,IF(V24=19,190,999))))))))))))))))))))</f>
        <v>66</v>
      </c>
    </row>
    <row r="25" spans="1:24" ht="20.25" customHeight="1" x14ac:dyDescent="0.3">
      <c r="A25" s="50" t="str">
        <f>IF(O6=0,"",IF(R24=W24,"","Achtung! Punktgleichheit! Bitte Platzierung selbst ermitteln."))</f>
        <v/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14"/>
      <c r="T25" s="14"/>
      <c r="U25" s="16"/>
    </row>
    <row r="26" spans="1:24" x14ac:dyDescent="0.25"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24" ht="18.75" x14ac:dyDescent="0.3">
      <c r="E27" s="47" t="s">
        <v>27</v>
      </c>
      <c r="F27" s="1"/>
      <c r="G27" s="47"/>
      <c r="H27" s="47"/>
      <c r="I27" s="47"/>
      <c r="J27" s="47"/>
      <c r="K27" s="47"/>
      <c r="L27" s="47"/>
      <c r="M27" s="47"/>
      <c r="N27" s="12"/>
      <c r="O27" s="12"/>
      <c r="P27" s="47"/>
      <c r="Q27" s="48" t="s">
        <v>3</v>
      </c>
      <c r="R27" s="48"/>
      <c r="S27" s="48"/>
    </row>
    <row r="29" spans="1:24" ht="37.5" customHeight="1" x14ac:dyDescent="0.25"/>
    <row r="30" spans="1:24" ht="37.5" customHeight="1" x14ac:dyDescent="0.25"/>
    <row r="31" spans="1:24" ht="37.5" customHeight="1" x14ac:dyDescent="0.25"/>
    <row r="32" spans="1:24" ht="37.5" customHeight="1" x14ac:dyDescent="0.25"/>
    <row r="33" ht="37.5" customHeight="1" x14ac:dyDescent="0.25"/>
    <row r="34" ht="37.5" customHeight="1" x14ac:dyDescent="0.25"/>
    <row r="35" ht="37.5" customHeight="1" x14ac:dyDescent="0.25"/>
    <row r="36" ht="37.5" customHeight="1" x14ac:dyDescent="0.25"/>
    <row r="37" ht="37.5" customHeight="1" x14ac:dyDescent="0.25"/>
    <row r="38" ht="37.5" customHeight="1" x14ac:dyDescent="0.25"/>
    <row r="39" ht="37.5" customHeight="1" x14ac:dyDescent="0.25"/>
    <row r="40" ht="37.5" customHeight="1" x14ac:dyDescent="0.25"/>
    <row r="41" ht="37.5" customHeight="1" x14ac:dyDescent="0.25"/>
    <row r="42" ht="37.5" customHeight="1" x14ac:dyDescent="0.25"/>
    <row r="43" ht="37.5" customHeight="1" x14ac:dyDescent="0.25"/>
    <row r="44" ht="37.5" customHeight="1" x14ac:dyDescent="0.25"/>
    <row r="45" ht="37.5" customHeight="1" x14ac:dyDescent="0.25"/>
    <row r="46" ht="37.5" customHeight="1" x14ac:dyDescent="0.25"/>
  </sheetData>
  <sortState ref="E4:E22">
    <sortCondition ref="E4:E22"/>
  </sortState>
  <mergeCells count="8">
    <mergeCell ref="Q27:S27"/>
    <mergeCell ref="A1:R1"/>
    <mergeCell ref="A25:R25"/>
    <mergeCell ref="R5:S5"/>
    <mergeCell ref="C26:D26"/>
    <mergeCell ref="E26:S26"/>
    <mergeCell ref="A2:R2"/>
    <mergeCell ref="A3:C3"/>
  </mergeCells>
  <conditionalFormatting sqref="A25:U25">
    <cfRule type="cellIs" dxfId="10" priority="35" operator="notEqual">
      <formula>""</formula>
    </cfRule>
  </conditionalFormatting>
  <conditionalFormatting sqref="A6:D23">
    <cfRule type="expression" dxfId="9" priority="25">
      <formula>$D6=1</formula>
    </cfRule>
    <cfRule type="expression" dxfId="8" priority="26">
      <formula>$D6=2</formula>
    </cfRule>
    <cfRule type="expression" dxfId="7" priority="27">
      <formula>$D6=3</formula>
    </cfRule>
    <cfRule type="expression" dxfId="6" priority="32">
      <formula>$D6=""</formula>
    </cfRule>
    <cfRule type="expression" dxfId="5" priority="34">
      <formula>$D6=4</formula>
    </cfRule>
  </conditionalFormatting>
  <conditionalFormatting sqref="F6:S23 P7:P24">
    <cfRule type="cellIs" dxfId="4" priority="31" operator="equal">
      <formula>0</formula>
    </cfRule>
  </conditionalFormatting>
  <conditionalFormatting sqref="S6:S23">
    <cfRule type="expression" dxfId="3" priority="21">
      <formula>$N6=1</formula>
    </cfRule>
    <cfRule type="expression" dxfId="2" priority="22">
      <formula>$N6=2</formula>
    </cfRule>
    <cfRule type="expression" dxfId="1" priority="23">
      <formula>$N6=3</formula>
    </cfRule>
    <cfRule type="expression" dxfId="0" priority="24">
      <formula>$N6=4</formula>
    </cfRule>
  </conditionalFormatting>
  <printOptions horizontalCentered="1" verticalCentered="1"/>
  <pageMargins left="0.19685039370078741" right="0" top="0.39370078740157483" bottom="0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Linke</dc:creator>
  <cp:lastModifiedBy>AL</cp:lastModifiedBy>
  <cp:lastPrinted>2016-09-25T13:31:06Z</cp:lastPrinted>
  <dcterms:created xsi:type="dcterms:W3CDTF">2015-09-21T09:23:40Z</dcterms:created>
  <dcterms:modified xsi:type="dcterms:W3CDTF">2016-09-25T14:58:08Z</dcterms:modified>
</cp:coreProperties>
</file>